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22"/>
  <workbookPr/>
  <mc:AlternateContent xmlns:mc="http://schemas.openxmlformats.org/markup-compatibility/2006">
    <mc:Choice Requires="x15">
      <x15ac:absPath xmlns:x15ac="http://schemas.microsoft.com/office/spreadsheetml/2010/11/ac" url="/Users/raesmaa/Downloads/"/>
    </mc:Choice>
  </mc:AlternateContent>
  <xr:revisionPtr revIDLastSave="0" documentId="13_ncr:1_{A3546FB3-7691-3B46-823E-36A502775B08}" xr6:coauthVersionLast="47" xr6:coauthVersionMax="47" xr10:uidLastSave="{00000000-0000-0000-0000-000000000000}"/>
  <bookViews>
    <workbookView xWindow="0" yWindow="760" windowWidth="29400" windowHeight="18080" tabRatio="500" xr2:uid="{00000000-000D-0000-FFFF-FFFF00000000}"/>
  </bookViews>
  <sheets>
    <sheet name="Kokonaiskuva 2026" sheetId="1" r:id="rId1"/>
    <sheet name="Kategoriavertailu" sheetId="2" r:id="rId2"/>
    <sheet name="Liikunta-avustukset 2026" sheetId="3" r:id="rId3"/>
    <sheet name="Kansalaistoiminta 2026" sheetId="4" r:id="rId4"/>
    <sheet name="Nuorisoavustukset 2026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11" i="5" l="1"/>
  <c r="D11" i="5"/>
  <c r="C11" i="5"/>
  <c r="B11" i="5"/>
  <c r="E10" i="5"/>
  <c r="E9" i="5"/>
  <c r="E8" i="5"/>
  <c r="E7" i="5"/>
  <c r="E6" i="5"/>
  <c r="E5" i="5"/>
  <c r="E4" i="5"/>
  <c r="D19" i="4"/>
  <c r="E19" i="4" s="1"/>
  <c r="C19" i="4"/>
  <c r="B19" i="4"/>
  <c r="E18" i="4"/>
  <c r="E17" i="4"/>
  <c r="E16" i="4"/>
  <c r="E15" i="4"/>
  <c r="E14" i="4"/>
  <c r="E13" i="4"/>
  <c r="E12" i="4"/>
  <c r="E11" i="4"/>
  <c r="E10" i="4"/>
  <c r="E9" i="4"/>
  <c r="E8" i="4"/>
  <c r="E7" i="4"/>
  <c r="E6" i="4"/>
  <c r="E5" i="4"/>
  <c r="E4" i="4"/>
  <c r="D20" i="3"/>
  <c r="E20" i="3" s="1"/>
  <c r="C20" i="3"/>
  <c r="B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  <c r="E4" i="3"/>
  <c r="E7" i="2"/>
  <c r="F7" i="2" s="1"/>
  <c r="D7" i="2"/>
  <c r="C7" i="2"/>
  <c r="B7" i="2"/>
  <c r="F6" i="2"/>
  <c r="F5" i="2"/>
  <c r="F4" i="2"/>
  <c r="D47" i="1"/>
  <c r="E47" i="1" s="1"/>
  <c r="C47" i="1"/>
  <c r="B47" i="1"/>
  <c r="E46" i="1"/>
  <c r="E45" i="1"/>
  <c r="E44" i="1"/>
  <c r="E43" i="1"/>
  <c r="E42" i="1"/>
  <c r="E41" i="1"/>
  <c r="E40" i="1"/>
  <c r="D38" i="1"/>
  <c r="E38" i="1" s="1"/>
  <c r="C38" i="1"/>
  <c r="B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D21" i="1"/>
  <c r="C21" i="1"/>
  <c r="C49" i="1" s="1"/>
  <c r="B21" i="1"/>
  <c r="B49" i="1" s="1"/>
  <c r="E20" i="1"/>
  <c r="E19" i="1"/>
  <c r="E18" i="1"/>
  <c r="E17" i="1"/>
  <c r="E16" i="1"/>
  <c r="E15" i="1"/>
  <c r="E14" i="1"/>
  <c r="E13" i="1"/>
  <c r="E12" i="1"/>
  <c r="E11" i="1"/>
  <c r="E10" i="1"/>
  <c r="E9" i="1"/>
  <c r="E8" i="1"/>
  <c r="E7" i="1"/>
  <c r="E6" i="1"/>
  <c r="E5" i="1"/>
  <c r="G6" i="2" l="1"/>
  <c r="G5" i="2"/>
  <c r="G4" i="2"/>
  <c r="E21" i="1"/>
  <c r="D49" i="1"/>
  <c r="E49" i="1" s="1"/>
</calcChain>
</file>

<file path=xl/sharedStrings.xml><?xml version="1.0" encoding="utf-8"?>
<sst xmlns="http://schemas.openxmlformats.org/spreadsheetml/2006/main" count="157" uniqueCount="86">
  <si>
    <t>Hakija</t>
  </si>
  <si>
    <t>Haettu €</t>
  </si>
  <si>
    <t>Esitetty €</t>
  </si>
  <si>
    <t>Myönnetty €</t>
  </si>
  <si>
    <t>Osuus kokonais-budjetista (84 000 €)</t>
  </si>
  <si>
    <t>LIIKUNTA-AVUSTUKSET — Budjetti 40 000 €</t>
  </si>
  <si>
    <t>Mäntsälän Jäätaiturit ry</t>
  </si>
  <si>
    <t>Mäntsälän Jää-Tiikerit ry</t>
  </si>
  <si>
    <t>Mäntsälän Urheilijat ry</t>
  </si>
  <si>
    <t>Sirkus Sirius ry</t>
  </si>
  <si>
    <t>Mäntsälän Voimistelijat ry</t>
  </si>
  <si>
    <t>Mäntsälän Moottorikerho ry</t>
  </si>
  <si>
    <t>V-&amp;U-seura Hirvihaaran Verso ry</t>
  </si>
  <si>
    <t>Urheiluseura Ajo ry</t>
  </si>
  <si>
    <t>Mäntsälän Budoseura ry</t>
  </si>
  <si>
    <t>Mäntsälän Tennisseura ry</t>
  </si>
  <si>
    <t>Sääksjärven US Kiisto ry</t>
  </si>
  <si>
    <t>Spartan Basket ry</t>
  </si>
  <si>
    <t>Ankkalammen Rangers ry</t>
  </si>
  <si>
    <t>Nummisten Vilkas ry</t>
  </si>
  <si>
    <t>Mäntsälän Ratsastajat ry</t>
  </si>
  <si>
    <t>Mäntsälän sulkapalloseura ry</t>
  </si>
  <si>
    <t>Välisumma: liikunta</t>
  </si>
  <si>
    <t>KANSALAISTOIMINNAN AVUSTUKSET — Budjetti 30 000 €</t>
  </si>
  <si>
    <t>Leivän Tuki ry</t>
  </si>
  <si>
    <t>Mäntsälän Sydänyhdistys ry</t>
  </si>
  <si>
    <t>Hermanonkimaan kyläyhdistys ry</t>
  </si>
  <si>
    <t>Hirvihaaran kyläyhdistys ry</t>
  </si>
  <si>
    <t>Mäntsälän Eläkkeensaajat ry</t>
  </si>
  <si>
    <t>Mäntsälän Yrittäjänaiset ry</t>
  </si>
  <si>
    <t>Nummisten kylä ry</t>
  </si>
  <si>
    <t>Ohkolan Kyläyhdistys ry</t>
  </si>
  <si>
    <t>Mäntsälän Seta ry</t>
  </si>
  <si>
    <t>Eläkeliiton Mäntsälän yhdistys ry</t>
  </si>
  <si>
    <t>Mäntsälän seniorit ry</t>
  </si>
  <si>
    <t>Levannon kyläyhdistys ry</t>
  </si>
  <si>
    <t>Mäntsälän Mielenterveysyhd. Kasvu ry</t>
  </si>
  <si>
    <t>SPR Mäntsälän osasto</t>
  </si>
  <si>
    <t>Mäntsälän Maanpuolustusnaiset ry</t>
  </si>
  <si>
    <t>Välisumma: kansalaistoiminta</t>
  </si>
  <si>
    <t>NUORISOAVUSTUKSET — Budjetti 14 000 €</t>
  </si>
  <si>
    <t>MLL Mäntsälän yhdistys ry</t>
  </si>
  <si>
    <t>Mäntsälän-Pornaisten 4H ry</t>
  </si>
  <si>
    <t>Omenapuu ry</t>
  </si>
  <si>
    <t>Mäntsälän metsäkävyt ry</t>
  </si>
  <si>
    <t>Hyökännummen vanh.yhd ry</t>
  </si>
  <si>
    <t>Hirvihaaran vanh.yhd ry</t>
  </si>
  <si>
    <t>Ohkolan vanh.tmk</t>
  </si>
  <si>
    <t>Välisumma: nuoriso</t>
  </si>
  <si>
    <t>YHTEENSÄ</t>
  </si>
  <si>
    <t>Avustuskategorioiden vertailu 2026</t>
  </si>
  <si>
    <t>Kategoria</t>
  </si>
  <si>
    <t>Budjetti €</t>
  </si>
  <si>
    <t>Myöntöaste</t>
  </si>
  <si>
    <t>Osuus kokonaisbudjetista</t>
  </si>
  <si>
    <t>Liikunta</t>
  </si>
  <si>
    <t>Kansalaistoiminta</t>
  </si>
  <si>
    <t>Nuoriso</t>
  </si>
  <si>
    <t>Hakijoita</t>
  </si>
  <si>
    <t>Liikunta: 16</t>
  </si>
  <si>
    <t>Kansalaistoim: 15</t>
  </si>
  <si>
    <t>Nuoriso: 7</t>
  </si>
  <si>
    <t>Yhteensä: 38</t>
  </si>
  <si>
    <t>Huom:</t>
  </si>
  <si>
    <t>Liikunnan yksittäisten myönnettyjen summa on 37 200 €, mutta päätösasiakirjan YHTEENSÄ-rivi näyttää 40 000 €.</t>
  </si>
  <si>
    <t>Nuorisotoiminnan budjetista (14 000 €) jää jakamatta 1 046 €.</t>
  </si>
  <si>
    <t>Liikunta-avustukset 2026</t>
  </si>
  <si>
    <t>Osuus budjetista</t>
  </si>
  <si>
    <t>Huom.</t>
  </si>
  <si>
    <t>Jäähalli (kunnan omistama)</t>
  </si>
  <si>
    <t>Budjetti:</t>
  </si>
  <si>
    <t>Hakijoita:</t>
  </si>
  <si>
    <t>Jäähalli on kunnan pääosin omistama — avustuksista osa palautuu kunnalle tilavuokrina.</t>
  </si>
  <si>
    <t xml:space="preserve">Osuus budjetista laskettu alkuperäisestä budjetista 40 000€. </t>
  </si>
  <si>
    <t>Kansalaistoiminta 2026</t>
  </si>
  <si>
    <t>Kyläyhdistys. Siirretty kulttuurista. Ltk +200 €</t>
  </si>
  <si>
    <t>Kyläyhdistys. Ltk +200 €</t>
  </si>
  <si>
    <t>Ltk −1 000 €</t>
  </si>
  <si>
    <t>Hylätty</t>
  </si>
  <si>
    <t>Lautakunta siirsi 1 000 € Seta ry:ltä viidelle kyläyhdistykselle (à 200 €). Mäntsälä-Seura siirretty kulttuuriin.</t>
  </si>
  <si>
    <t>Mäntsälän Maanpuolustusnaiset ry:n hakemus hylätty (ei täyttänyt kriteerejä).</t>
  </si>
  <si>
    <t>Nuorisoavustukset 2026</t>
  </si>
  <si>
    <t>Vanhempainyhdistys</t>
  </si>
  <si>
    <t>Nuorisotoiminta jakaa kohdeavustuksia, muut kategoriat vuosiavustuksia. Budjetista jää jakamatta noin 1 046 €.</t>
  </si>
  <si>
    <t>Vanhempainyhdistykset (3 kpl) edustavat kouluyhteisöjen yhteisöllistä toimintaa.</t>
  </si>
  <si>
    <t>Mäntsälän kunnan yhdistysavustukset 2026 – hyvinvointilautakunta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</si>
</sst>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%"/>
  </numFmts>
  <fonts count="8" x14ac:knownFonts="1">
    <font>
      <sz val="11"/>
      <color theme="1"/>
      <name val="Calibri"/>
      <family val="2"/>
      <charset val="1"/>
    </font>
    <font>
      <b/>
      <sz val="16"/>
      <color rgb="FF2F5496"/>
      <name val="Arial"/>
      <family val="2"/>
      <charset val="1"/>
    </font>
    <font>
      <b/>
      <sz val="10"/>
      <color rgb="FFFFFFFF"/>
      <name val="Arial"/>
      <family val="2"/>
      <charset val="1"/>
    </font>
    <font>
      <b/>
      <sz val="10"/>
      <color rgb="FF2F5496"/>
      <name val="Arial"/>
      <family val="2"/>
      <charset val="1"/>
    </font>
    <font>
      <sz val="10"/>
      <name val="Arial"/>
      <family val="2"/>
      <charset val="1"/>
    </font>
    <font>
      <b/>
      <sz val="10"/>
      <name val="Arial"/>
      <family val="2"/>
      <charset val="1"/>
    </font>
    <font>
      <b/>
      <sz val="11"/>
      <color theme="1"/>
      <name val="Calibri"/>
      <family val="2"/>
      <charset val="1"/>
    </font>
    <font>
      <b/>
      <sz val="9"/>
      <color theme="1"/>
      <name val="Arial"/>
      <family val="2"/>
      <charset val="1"/>
    </font>
  </fonts>
  <fills count="8">
    <fill>
      <patternFill patternType="none"/>
    </fill>
    <fill>
      <patternFill patternType="gray125"/>
    </fill>
    <fill>
      <patternFill patternType="solid">
        <fgColor rgb="FF2F5496"/>
        <bgColor rgb="FF666699"/>
      </patternFill>
    </fill>
    <fill>
      <patternFill patternType="solid">
        <fgColor rgb="FFBDD7EE"/>
        <bgColor rgb="FFD6E4F0"/>
      </patternFill>
    </fill>
    <fill>
      <patternFill patternType="solid">
        <fgColor rgb="FFDAEEF3"/>
        <bgColor rgb="FFD6E4F0"/>
      </patternFill>
    </fill>
    <fill>
      <patternFill patternType="solid">
        <fgColor rgb="FFE2EFDA"/>
        <bgColor rgb="FFDAEEF3"/>
      </patternFill>
    </fill>
    <fill>
      <patternFill patternType="solid">
        <fgColor rgb="FFE4DFEC"/>
        <bgColor rgb="FFD6E4F0"/>
      </patternFill>
    </fill>
    <fill>
      <patternFill patternType="solid">
        <fgColor rgb="FFD6E4F0"/>
        <bgColor rgb="FFDAEEF3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4" fillId="4" borderId="1" xfId="0" applyFont="1" applyFill="1" applyBorder="1"/>
    <xf numFmtId="3" fontId="4" fillId="4" borderId="1" xfId="0" applyNumberFormat="1" applyFont="1" applyFill="1" applyBorder="1"/>
    <xf numFmtId="164" fontId="4" fillId="4" borderId="1" xfId="0" applyNumberFormat="1" applyFont="1" applyFill="1" applyBorder="1" applyAlignment="1">
      <alignment horizontal="center"/>
    </xf>
    <xf numFmtId="0" fontId="5" fillId="3" borderId="1" xfId="0" applyFont="1" applyFill="1" applyBorder="1"/>
    <xf numFmtId="3" fontId="5" fillId="3" borderId="1" xfId="0" applyNumberFormat="1" applyFont="1" applyFill="1" applyBorder="1"/>
    <xf numFmtId="164" fontId="5" fillId="3" borderId="1" xfId="0" applyNumberFormat="1" applyFont="1" applyFill="1" applyBorder="1" applyAlignment="1">
      <alignment horizontal="center"/>
    </xf>
    <xf numFmtId="0" fontId="4" fillId="5" borderId="1" xfId="0" applyFont="1" applyFill="1" applyBorder="1"/>
    <xf numFmtId="3" fontId="4" fillId="5" borderId="1" xfId="0" applyNumberFormat="1" applyFont="1" applyFill="1" applyBorder="1"/>
    <xf numFmtId="164" fontId="4" fillId="5" borderId="1" xfId="0" applyNumberFormat="1" applyFont="1" applyFill="1" applyBorder="1" applyAlignment="1">
      <alignment horizontal="center"/>
    </xf>
    <xf numFmtId="0" fontId="4" fillId="6" borderId="1" xfId="0" applyFont="1" applyFill="1" applyBorder="1"/>
    <xf numFmtId="3" fontId="4" fillId="6" borderId="1" xfId="0" applyNumberFormat="1" applyFont="1" applyFill="1" applyBorder="1"/>
    <xf numFmtId="164" fontId="4" fillId="6" borderId="1" xfId="0" applyNumberFormat="1" applyFont="1" applyFill="1" applyBorder="1" applyAlignment="1">
      <alignment horizontal="center"/>
    </xf>
    <xf numFmtId="0" fontId="5" fillId="7" borderId="1" xfId="0" applyFont="1" applyFill="1" applyBorder="1"/>
    <xf numFmtId="3" fontId="5" fillId="7" borderId="1" xfId="0" applyNumberFormat="1" applyFont="1" applyFill="1" applyBorder="1"/>
    <xf numFmtId="164" fontId="5" fillId="7" borderId="1" xfId="0" applyNumberFormat="1" applyFont="1" applyFill="1" applyBorder="1" applyAlignment="1">
      <alignment horizontal="center"/>
    </xf>
    <xf numFmtId="0" fontId="5" fillId="4" borderId="1" xfId="0" applyFont="1" applyFill="1" applyBorder="1"/>
    <xf numFmtId="165" fontId="4" fillId="4" borderId="1" xfId="0" applyNumberFormat="1" applyFont="1" applyFill="1" applyBorder="1" applyAlignment="1">
      <alignment horizontal="center"/>
    </xf>
    <xf numFmtId="0" fontId="5" fillId="5" borderId="1" xfId="0" applyFont="1" applyFill="1" applyBorder="1"/>
    <xf numFmtId="165" fontId="4" fillId="5" borderId="1" xfId="0" applyNumberFormat="1" applyFont="1" applyFill="1" applyBorder="1" applyAlignment="1">
      <alignment horizontal="center"/>
    </xf>
    <xf numFmtId="0" fontId="5" fillId="6" borderId="1" xfId="0" applyFont="1" applyFill="1" applyBorder="1"/>
    <xf numFmtId="165" fontId="4" fillId="6" borderId="1" xfId="0" applyNumberFormat="1" applyFont="1" applyFill="1" applyBorder="1" applyAlignment="1">
      <alignment horizontal="center"/>
    </xf>
    <xf numFmtId="165" fontId="5" fillId="7" borderId="1" xfId="0" applyNumberFormat="1" applyFont="1" applyFill="1" applyBorder="1" applyAlignment="1">
      <alignment horizontal="center"/>
    </xf>
    <xf numFmtId="0" fontId="5" fillId="0" borderId="0" xfId="0" applyFont="1"/>
    <xf numFmtId="0" fontId="4" fillId="0" borderId="0" xfId="0" applyFont="1"/>
    <xf numFmtId="0" fontId="6" fillId="0" borderId="0" xfId="0" applyFont="1"/>
    <xf numFmtId="0" fontId="4" fillId="7" borderId="1" xfId="0" applyFont="1" applyFill="1" applyBorder="1"/>
    <xf numFmtId="3" fontId="5" fillId="0" borderId="1" xfId="0" applyNumberFormat="1" applyFont="1" applyBorder="1"/>
    <xf numFmtId="0" fontId="1" fillId="0" borderId="0" xfId="0" applyFont="1"/>
    <xf numFmtId="0" fontId="3" fillId="3" borderId="1" xfId="0" applyFont="1" applyFill="1" applyBorder="1"/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E4DFEC"/>
      <rgbColor rgb="FFDAEEF3"/>
      <rgbColor rgb="FF660066"/>
      <rgbColor rgb="FFFF8080"/>
      <rgbColor rgb="FF0066CC"/>
      <rgbColor rgb="FFBDD7EE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6E4F0"/>
      <rgbColor rgb="FFE2EFDA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2F5496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9"/>
  <sheetViews>
    <sheetView tabSelected="1" zoomScaleNormal="100" workbookViewId="0">
      <pane ySplit="3" topLeftCell="A4" activePane="bottomLeft" state="frozen"/>
      <selection pane="bottomLeft" activeCell="A2" sqref="A2"/>
    </sheetView>
  </sheetViews>
  <sheetFormatPr baseColWidth="10" defaultColWidth="8.83203125" defaultRowHeight="15" x14ac:dyDescent="0.2"/>
  <cols>
    <col min="1" max="1" width="44" customWidth="1"/>
    <col min="2" max="4" width="13" customWidth="1"/>
    <col min="5" max="5" width="16" customWidth="1"/>
  </cols>
  <sheetData>
    <row r="1" spans="1:5" ht="21" customHeight="1" x14ac:dyDescent="0.2">
      <c r="A1" s="29" t="s">
        <v>85</v>
      </c>
      <c r="B1" s="29"/>
      <c r="C1" s="29"/>
      <c r="D1" s="29"/>
      <c r="E1" s="29"/>
    </row>
    <row r="3" spans="1:5" ht="43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</row>
    <row r="4" spans="1:5" x14ac:dyDescent="0.2">
      <c r="A4" s="30" t="s">
        <v>5</v>
      </c>
      <c r="B4" s="30"/>
      <c r="C4" s="30"/>
      <c r="D4" s="30"/>
      <c r="E4" s="30"/>
    </row>
    <row r="5" spans="1:5" x14ac:dyDescent="0.2">
      <c r="A5" s="2" t="s">
        <v>6</v>
      </c>
      <c r="B5" s="3">
        <v>50000</v>
      </c>
      <c r="C5" s="3">
        <v>7356.3</v>
      </c>
      <c r="D5" s="3">
        <v>7356.3</v>
      </c>
      <c r="E5" s="4">
        <f t="shared" ref="E5:E21" si="0">D5/84000</f>
        <v>8.7575E-2</v>
      </c>
    </row>
    <row r="6" spans="1:5" x14ac:dyDescent="0.2">
      <c r="A6" s="2" t="s">
        <v>7</v>
      </c>
      <c r="B6" s="3">
        <v>25000</v>
      </c>
      <c r="C6" s="3">
        <v>7356.3</v>
      </c>
      <c r="D6" s="3">
        <v>7356.3</v>
      </c>
      <c r="E6" s="4">
        <f t="shared" si="0"/>
        <v>8.7575E-2</v>
      </c>
    </row>
    <row r="7" spans="1:5" x14ac:dyDescent="0.2">
      <c r="A7" s="2" t="s">
        <v>8</v>
      </c>
      <c r="B7" s="3">
        <v>22800</v>
      </c>
      <c r="C7" s="3">
        <v>4932</v>
      </c>
      <c r="D7" s="3">
        <v>4932</v>
      </c>
      <c r="E7" s="4">
        <f t="shared" si="0"/>
        <v>5.8714285714285712E-2</v>
      </c>
    </row>
    <row r="8" spans="1:5" x14ac:dyDescent="0.2">
      <c r="A8" s="2" t="s">
        <v>9</v>
      </c>
      <c r="B8" s="3">
        <v>10000</v>
      </c>
      <c r="C8" s="3">
        <v>4150</v>
      </c>
      <c r="D8" s="3">
        <v>4150</v>
      </c>
      <c r="E8" s="4">
        <f t="shared" si="0"/>
        <v>4.9404761904761903E-2</v>
      </c>
    </row>
    <row r="9" spans="1:5" x14ac:dyDescent="0.2">
      <c r="A9" s="2" t="s">
        <v>10</v>
      </c>
      <c r="B9" s="3">
        <v>5000</v>
      </c>
      <c r="C9" s="3">
        <v>2700</v>
      </c>
      <c r="D9" s="3">
        <v>2700</v>
      </c>
      <c r="E9" s="4">
        <f t="shared" si="0"/>
        <v>3.214285714285714E-2</v>
      </c>
    </row>
    <row r="10" spans="1:5" x14ac:dyDescent="0.2">
      <c r="A10" s="2" t="s">
        <v>11</v>
      </c>
      <c r="B10" s="3">
        <v>5260</v>
      </c>
      <c r="C10" s="3">
        <v>2200.1999999999998</v>
      </c>
      <c r="D10" s="3">
        <v>2200.1999999999998</v>
      </c>
      <c r="E10" s="4">
        <f t="shared" si="0"/>
        <v>2.6192857142857139E-2</v>
      </c>
    </row>
    <row r="11" spans="1:5" x14ac:dyDescent="0.2">
      <c r="A11" s="2" t="s">
        <v>12</v>
      </c>
      <c r="B11" s="3">
        <v>3500</v>
      </c>
      <c r="C11" s="3">
        <v>1750</v>
      </c>
      <c r="D11" s="3">
        <v>1750</v>
      </c>
      <c r="E11" s="4">
        <f t="shared" si="0"/>
        <v>2.0833333333333332E-2</v>
      </c>
    </row>
    <row r="12" spans="1:5" x14ac:dyDescent="0.2">
      <c r="A12" s="2" t="s">
        <v>13</v>
      </c>
      <c r="B12" s="3">
        <v>3526.48</v>
      </c>
      <c r="C12" s="3">
        <v>1610</v>
      </c>
      <c r="D12" s="3">
        <v>1610</v>
      </c>
      <c r="E12" s="4">
        <f t="shared" si="0"/>
        <v>1.9166666666666665E-2</v>
      </c>
    </row>
    <row r="13" spans="1:5" x14ac:dyDescent="0.2">
      <c r="A13" s="2" t="s">
        <v>14</v>
      </c>
      <c r="B13" s="3">
        <v>3100</v>
      </c>
      <c r="C13" s="3">
        <v>1280</v>
      </c>
      <c r="D13" s="3">
        <v>1280</v>
      </c>
      <c r="E13" s="4">
        <f t="shared" si="0"/>
        <v>1.5238095238095238E-2</v>
      </c>
    </row>
    <row r="14" spans="1:5" x14ac:dyDescent="0.2">
      <c r="A14" s="2" t="s">
        <v>15</v>
      </c>
      <c r="B14" s="3">
        <v>1600</v>
      </c>
      <c r="C14" s="3">
        <v>1120</v>
      </c>
      <c r="D14" s="3">
        <v>1120</v>
      </c>
      <c r="E14" s="4">
        <f t="shared" si="0"/>
        <v>1.3333333333333334E-2</v>
      </c>
    </row>
    <row r="15" spans="1:5" x14ac:dyDescent="0.2">
      <c r="A15" s="2" t="s">
        <v>16</v>
      </c>
      <c r="B15" s="3">
        <v>1758</v>
      </c>
      <c r="C15" s="3">
        <v>755.2</v>
      </c>
      <c r="D15" s="3">
        <v>755.2</v>
      </c>
      <c r="E15" s="4">
        <f t="shared" si="0"/>
        <v>8.9904761904761911E-3</v>
      </c>
    </row>
    <row r="16" spans="1:5" x14ac:dyDescent="0.2">
      <c r="A16" s="2" t="s">
        <v>17</v>
      </c>
      <c r="B16" s="3">
        <v>2100</v>
      </c>
      <c r="C16" s="3">
        <v>700</v>
      </c>
      <c r="D16" s="3">
        <v>700</v>
      </c>
      <c r="E16" s="4">
        <f t="shared" si="0"/>
        <v>8.3333333333333332E-3</v>
      </c>
    </row>
    <row r="17" spans="1:5" x14ac:dyDescent="0.2">
      <c r="A17" s="2" t="s">
        <v>18</v>
      </c>
      <c r="B17" s="3">
        <v>1000</v>
      </c>
      <c r="C17" s="3">
        <v>400</v>
      </c>
      <c r="D17" s="3">
        <v>400</v>
      </c>
      <c r="E17" s="4">
        <f t="shared" si="0"/>
        <v>4.7619047619047623E-3</v>
      </c>
    </row>
    <row r="18" spans="1:5" x14ac:dyDescent="0.2">
      <c r="A18" s="2" t="s">
        <v>19</v>
      </c>
      <c r="B18" s="3">
        <v>900</v>
      </c>
      <c r="C18" s="3">
        <v>400</v>
      </c>
      <c r="D18" s="3">
        <v>400</v>
      </c>
      <c r="E18" s="4">
        <f t="shared" si="0"/>
        <v>4.7619047619047623E-3</v>
      </c>
    </row>
    <row r="19" spans="1:5" x14ac:dyDescent="0.2">
      <c r="A19" s="2" t="s">
        <v>20</v>
      </c>
      <c r="B19" s="3">
        <v>13850</v>
      </c>
      <c r="C19" s="3">
        <v>250</v>
      </c>
      <c r="D19" s="3">
        <v>250</v>
      </c>
      <c r="E19" s="4">
        <f t="shared" si="0"/>
        <v>2.976190476190476E-3</v>
      </c>
    </row>
    <row r="20" spans="1:5" x14ac:dyDescent="0.2">
      <c r="A20" s="2" t="s">
        <v>21</v>
      </c>
      <c r="B20" s="3">
        <v>600</v>
      </c>
      <c r="C20" s="3">
        <v>240</v>
      </c>
      <c r="D20" s="3">
        <v>240</v>
      </c>
      <c r="E20" s="4">
        <f t="shared" si="0"/>
        <v>2.8571428571428571E-3</v>
      </c>
    </row>
    <row r="21" spans="1:5" x14ac:dyDescent="0.2">
      <c r="A21" s="5" t="s">
        <v>22</v>
      </c>
      <c r="B21" s="6">
        <f>SUM(B5:B20)</f>
        <v>149994.47999999998</v>
      </c>
      <c r="C21" s="6">
        <f>SUM(C5:C20)</f>
        <v>37200</v>
      </c>
      <c r="D21" s="6">
        <f>SUM(D5:D20)</f>
        <v>37200</v>
      </c>
      <c r="E21" s="7">
        <f t="shared" si="0"/>
        <v>0.44285714285714284</v>
      </c>
    </row>
    <row r="22" spans="1:5" x14ac:dyDescent="0.2">
      <c r="A22" s="30" t="s">
        <v>23</v>
      </c>
      <c r="B22" s="30"/>
      <c r="C22" s="30"/>
      <c r="D22" s="30"/>
      <c r="E22" s="30"/>
    </row>
    <row r="23" spans="1:5" x14ac:dyDescent="0.2">
      <c r="A23" s="8" t="s">
        <v>24</v>
      </c>
      <c r="B23" s="9">
        <v>15000</v>
      </c>
      <c r="C23" s="9">
        <v>7550.79</v>
      </c>
      <c r="D23" s="9">
        <v>7550.79</v>
      </c>
      <c r="E23" s="10">
        <f t="shared" ref="E23:E38" si="1">D23/84000</f>
        <v>8.9890357142857147E-2</v>
      </c>
    </row>
    <row r="24" spans="1:5" x14ac:dyDescent="0.2">
      <c r="A24" s="8" t="s">
        <v>25</v>
      </c>
      <c r="B24" s="9">
        <v>10275</v>
      </c>
      <c r="C24" s="9">
        <v>4230</v>
      </c>
      <c r="D24" s="9">
        <v>4230</v>
      </c>
      <c r="E24" s="10">
        <f t="shared" si="1"/>
        <v>5.0357142857142857E-2</v>
      </c>
    </row>
    <row r="25" spans="1:5" x14ac:dyDescent="0.2">
      <c r="A25" s="8" t="s">
        <v>26</v>
      </c>
      <c r="B25" s="9">
        <v>10000</v>
      </c>
      <c r="C25" s="9">
        <v>2487.81</v>
      </c>
      <c r="D25" s="9">
        <v>2687.81</v>
      </c>
      <c r="E25" s="10">
        <f t="shared" si="1"/>
        <v>3.1997738095238093E-2</v>
      </c>
    </row>
    <row r="26" spans="1:5" x14ac:dyDescent="0.2">
      <c r="A26" s="8" t="s">
        <v>27</v>
      </c>
      <c r="B26" s="9">
        <v>3000</v>
      </c>
      <c r="C26" s="9">
        <v>2450</v>
      </c>
      <c r="D26" s="9">
        <v>2650</v>
      </c>
      <c r="E26" s="10">
        <f t="shared" si="1"/>
        <v>3.1547619047619047E-2</v>
      </c>
    </row>
    <row r="27" spans="1:5" x14ac:dyDescent="0.2">
      <c r="A27" s="8" t="s">
        <v>28</v>
      </c>
      <c r="B27" s="9">
        <v>3660</v>
      </c>
      <c r="C27" s="9">
        <v>2260</v>
      </c>
      <c r="D27" s="9">
        <v>2260</v>
      </c>
      <c r="E27" s="10">
        <f t="shared" si="1"/>
        <v>2.6904761904761904E-2</v>
      </c>
    </row>
    <row r="28" spans="1:5" x14ac:dyDescent="0.2">
      <c r="A28" s="8" t="s">
        <v>29</v>
      </c>
      <c r="B28" s="9">
        <v>2700</v>
      </c>
      <c r="C28" s="9">
        <v>2000</v>
      </c>
      <c r="D28" s="9">
        <v>2000</v>
      </c>
      <c r="E28" s="10">
        <f t="shared" si="1"/>
        <v>2.3809523809523808E-2</v>
      </c>
    </row>
    <row r="29" spans="1:5" x14ac:dyDescent="0.2">
      <c r="A29" s="8" t="s">
        <v>30</v>
      </c>
      <c r="B29" s="9">
        <v>2500</v>
      </c>
      <c r="C29" s="9">
        <v>1500</v>
      </c>
      <c r="D29" s="9">
        <v>1700</v>
      </c>
      <c r="E29" s="10">
        <f t="shared" si="1"/>
        <v>2.0238095238095239E-2</v>
      </c>
    </row>
    <row r="30" spans="1:5" x14ac:dyDescent="0.2">
      <c r="A30" s="8" t="s">
        <v>31</v>
      </c>
      <c r="B30" s="9">
        <v>2560</v>
      </c>
      <c r="C30" s="9">
        <v>1360</v>
      </c>
      <c r="D30" s="9">
        <v>1560</v>
      </c>
      <c r="E30" s="10">
        <f t="shared" si="1"/>
        <v>1.8571428571428572E-2</v>
      </c>
    </row>
    <row r="31" spans="1:5" x14ac:dyDescent="0.2">
      <c r="A31" s="8" t="s">
        <v>32</v>
      </c>
      <c r="B31" s="9">
        <v>3900.4</v>
      </c>
      <c r="C31" s="9">
        <v>2350.4</v>
      </c>
      <c r="D31" s="9">
        <v>1350.4</v>
      </c>
      <c r="E31" s="10">
        <f t="shared" si="1"/>
        <v>1.6076190476190477E-2</v>
      </c>
    </row>
    <row r="32" spans="1:5" x14ac:dyDescent="0.2">
      <c r="A32" s="8" t="s">
        <v>33</v>
      </c>
      <c r="B32" s="9">
        <v>1320</v>
      </c>
      <c r="C32" s="9">
        <v>1210</v>
      </c>
      <c r="D32" s="9">
        <v>1210</v>
      </c>
      <c r="E32" s="10">
        <f t="shared" si="1"/>
        <v>1.4404761904761905E-2</v>
      </c>
    </row>
    <row r="33" spans="1:5" x14ac:dyDescent="0.2">
      <c r="A33" s="8" t="s">
        <v>34</v>
      </c>
      <c r="B33" s="9">
        <v>1400</v>
      </c>
      <c r="C33" s="9">
        <v>1000</v>
      </c>
      <c r="D33" s="9">
        <v>1000</v>
      </c>
      <c r="E33" s="10">
        <f t="shared" si="1"/>
        <v>1.1904761904761904E-2</v>
      </c>
    </row>
    <row r="34" spans="1:5" x14ac:dyDescent="0.2">
      <c r="A34" s="8" t="s">
        <v>35</v>
      </c>
      <c r="B34" s="9">
        <v>1500</v>
      </c>
      <c r="C34" s="9">
        <v>600</v>
      </c>
      <c r="D34" s="9">
        <v>800</v>
      </c>
      <c r="E34" s="10">
        <f t="shared" si="1"/>
        <v>9.5238095238095247E-3</v>
      </c>
    </row>
    <row r="35" spans="1:5" x14ac:dyDescent="0.2">
      <c r="A35" s="8" t="s">
        <v>36</v>
      </c>
      <c r="B35" s="9">
        <v>1001</v>
      </c>
      <c r="C35" s="9">
        <v>526</v>
      </c>
      <c r="D35" s="9">
        <v>526</v>
      </c>
      <c r="E35" s="10">
        <f t="shared" si="1"/>
        <v>6.2619047619047619E-3</v>
      </c>
    </row>
    <row r="36" spans="1:5" x14ac:dyDescent="0.2">
      <c r="A36" s="8" t="s">
        <v>37</v>
      </c>
      <c r="B36" s="9">
        <v>800</v>
      </c>
      <c r="C36" s="9">
        <v>475</v>
      </c>
      <c r="D36" s="9">
        <v>475</v>
      </c>
      <c r="E36" s="10">
        <f t="shared" si="1"/>
        <v>5.6547619047619046E-3</v>
      </c>
    </row>
    <row r="37" spans="1:5" x14ac:dyDescent="0.2">
      <c r="A37" s="8" t="s">
        <v>38</v>
      </c>
      <c r="B37" s="9">
        <v>2000</v>
      </c>
      <c r="C37" s="9">
        <v>0</v>
      </c>
      <c r="D37" s="9">
        <v>0</v>
      </c>
      <c r="E37" s="10">
        <f t="shared" si="1"/>
        <v>0</v>
      </c>
    </row>
    <row r="38" spans="1:5" x14ac:dyDescent="0.2">
      <c r="A38" s="5" t="s">
        <v>39</v>
      </c>
      <c r="B38" s="6">
        <f>SUM(B23:B37)</f>
        <v>61616.4</v>
      </c>
      <c r="C38" s="6">
        <f>SUM(C23:C37)</f>
        <v>30000</v>
      </c>
      <c r="D38" s="6">
        <f>SUM(D23:D37)</f>
        <v>30000</v>
      </c>
      <c r="E38" s="7">
        <f t="shared" si="1"/>
        <v>0.35714285714285715</v>
      </c>
    </row>
    <row r="39" spans="1:5" x14ac:dyDescent="0.2">
      <c r="A39" s="30" t="s">
        <v>40</v>
      </c>
      <c r="B39" s="30"/>
      <c r="C39" s="30"/>
      <c r="D39" s="30"/>
      <c r="E39" s="30"/>
    </row>
    <row r="40" spans="1:5" x14ac:dyDescent="0.2">
      <c r="A40" s="11" t="s">
        <v>41</v>
      </c>
      <c r="B40" s="12">
        <v>3500</v>
      </c>
      <c r="C40" s="12">
        <v>2900</v>
      </c>
      <c r="D40" s="12">
        <v>2900</v>
      </c>
      <c r="E40" s="13">
        <f t="shared" ref="E40:E47" si="2">D40/84000</f>
        <v>3.4523809523809526E-2</v>
      </c>
    </row>
    <row r="41" spans="1:5" x14ac:dyDescent="0.2">
      <c r="A41" s="11" t="s">
        <v>42</v>
      </c>
      <c r="B41" s="12">
        <v>4200</v>
      </c>
      <c r="C41" s="12">
        <v>2530</v>
      </c>
      <c r="D41" s="12">
        <v>2530</v>
      </c>
      <c r="E41" s="13">
        <f t="shared" si="2"/>
        <v>3.0119047619047618E-2</v>
      </c>
    </row>
    <row r="42" spans="1:5" x14ac:dyDescent="0.2">
      <c r="A42" s="11" t="s">
        <v>43</v>
      </c>
      <c r="B42" s="12">
        <v>2900</v>
      </c>
      <c r="C42" s="12">
        <v>2310</v>
      </c>
      <c r="D42" s="12">
        <v>2310</v>
      </c>
      <c r="E42" s="13">
        <f t="shared" si="2"/>
        <v>2.75E-2</v>
      </c>
    </row>
    <row r="43" spans="1:5" x14ac:dyDescent="0.2">
      <c r="A43" s="11" t="s">
        <v>44</v>
      </c>
      <c r="B43" s="12">
        <v>5000</v>
      </c>
      <c r="C43" s="12">
        <v>2230</v>
      </c>
      <c r="D43" s="12">
        <v>2230</v>
      </c>
      <c r="E43" s="13">
        <f t="shared" si="2"/>
        <v>2.6547619047619049E-2</v>
      </c>
    </row>
    <row r="44" spans="1:5" x14ac:dyDescent="0.2">
      <c r="A44" s="11" t="s">
        <v>45</v>
      </c>
      <c r="B44" s="12">
        <v>2800</v>
      </c>
      <c r="C44" s="12">
        <v>2000</v>
      </c>
      <c r="D44" s="12">
        <v>2000</v>
      </c>
      <c r="E44" s="13">
        <f t="shared" si="2"/>
        <v>2.3809523809523808E-2</v>
      </c>
    </row>
    <row r="45" spans="1:5" x14ac:dyDescent="0.2">
      <c r="A45" s="11" t="s">
        <v>46</v>
      </c>
      <c r="B45" s="12">
        <v>630</v>
      </c>
      <c r="C45" s="12">
        <v>504</v>
      </c>
      <c r="D45" s="12">
        <v>504</v>
      </c>
      <c r="E45" s="13">
        <f t="shared" si="2"/>
        <v>6.0000000000000001E-3</v>
      </c>
    </row>
    <row r="46" spans="1:5" x14ac:dyDescent="0.2">
      <c r="A46" s="11" t="s">
        <v>47</v>
      </c>
      <c r="B46" s="12">
        <v>600</v>
      </c>
      <c r="C46" s="12">
        <v>480</v>
      </c>
      <c r="D46" s="12">
        <v>480</v>
      </c>
      <c r="E46" s="13">
        <f t="shared" si="2"/>
        <v>5.7142857142857143E-3</v>
      </c>
    </row>
    <row r="47" spans="1:5" x14ac:dyDescent="0.2">
      <c r="A47" s="5" t="s">
        <v>48</v>
      </c>
      <c r="B47" s="6">
        <f>SUM(B40:B46)</f>
        <v>19630</v>
      </c>
      <c r="C47" s="6">
        <f>SUM(C40:C46)</f>
        <v>12954</v>
      </c>
      <c r="D47" s="6">
        <f>SUM(D40:D46)</f>
        <v>12954</v>
      </c>
      <c r="E47" s="7">
        <f t="shared" si="2"/>
        <v>0.15421428571428572</v>
      </c>
    </row>
    <row r="49" spans="1:5" x14ac:dyDescent="0.2">
      <c r="A49" s="14" t="s">
        <v>49</v>
      </c>
      <c r="B49" s="15">
        <f>B21+B38+B47</f>
        <v>231240.87999999998</v>
      </c>
      <c r="C49" s="15">
        <f>C21+C38+C47</f>
        <v>80154</v>
      </c>
      <c r="D49" s="15">
        <f>D21+D38+D47</f>
        <v>80154</v>
      </c>
      <c r="E49" s="16">
        <f>D49/84000</f>
        <v>0.95421428571428568</v>
      </c>
    </row>
  </sheetData>
  <mergeCells count="4">
    <mergeCell ref="A1:E1"/>
    <mergeCell ref="A4:E4"/>
    <mergeCell ref="A22:E22"/>
    <mergeCell ref="A39:E39"/>
  </mergeCells>
  <pageMargins left="0.75" right="0.75" top="1" bottom="1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4"/>
  <sheetViews>
    <sheetView zoomScaleNormal="100" workbookViewId="0">
      <selection sqref="A1:G1"/>
    </sheetView>
  </sheetViews>
  <sheetFormatPr baseColWidth="10" defaultColWidth="8.83203125" defaultRowHeight="15" x14ac:dyDescent="0.2"/>
  <cols>
    <col min="1" max="1" width="22" customWidth="1"/>
    <col min="2" max="2" width="14" customWidth="1"/>
    <col min="3" max="3" width="15.1640625" customWidth="1"/>
    <col min="4" max="6" width="14" customWidth="1"/>
    <col min="7" max="7" width="24" customWidth="1"/>
  </cols>
  <sheetData>
    <row r="1" spans="1:7" ht="19.5" customHeight="1" x14ac:dyDescent="0.2">
      <c r="A1" s="29" t="s">
        <v>50</v>
      </c>
      <c r="B1" s="29"/>
      <c r="C1" s="29"/>
      <c r="D1" s="29"/>
      <c r="E1" s="29"/>
      <c r="F1" s="29"/>
      <c r="G1" s="29"/>
    </row>
    <row r="3" spans="1:7" x14ac:dyDescent="0.2">
      <c r="A3" s="1" t="s">
        <v>51</v>
      </c>
      <c r="B3" s="1" t="s">
        <v>52</v>
      </c>
      <c r="C3" s="1" t="s">
        <v>1</v>
      </c>
      <c r="D3" s="1" t="s">
        <v>2</v>
      </c>
      <c r="E3" s="1" t="s">
        <v>3</v>
      </c>
      <c r="F3" s="1" t="s">
        <v>53</v>
      </c>
      <c r="G3" s="1" t="s">
        <v>54</v>
      </c>
    </row>
    <row r="4" spans="1:7" x14ac:dyDescent="0.2">
      <c r="A4" s="17" t="s">
        <v>55</v>
      </c>
      <c r="B4" s="3">
        <v>40000</v>
      </c>
      <c r="C4" s="3">
        <v>149994.48000000001</v>
      </c>
      <c r="D4" s="3">
        <v>37200</v>
      </c>
      <c r="E4" s="3">
        <v>37200</v>
      </c>
      <c r="F4" s="18">
        <f>E4/C4</f>
        <v>0.24800912673586387</v>
      </c>
      <c r="G4" s="18">
        <f>B4/B7</f>
        <v>0.47619047619047616</v>
      </c>
    </row>
    <row r="5" spans="1:7" x14ac:dyDescent="0.2">
      <c r="A5" s="19" t="s">
        <v>56</v>
      </c>
      <c r="B5" s="9">
        <v>30000</v>
      </c>
      <c r="C5" s="9">
        <v>61616.4</v>
      </c>
      <c r="D5" s="9">
        <v>30000</v>
      </c>
      <c r="E5" s="9">
        <v>30000</v>
      </c>
      <c r="F5" s="20">
        <f>E5/C5</f>
        <v>0.48688336222174616</v>
      </c>
      <c r="G5" s="20">
        <f>B5/B7</f>
        <v>0.35714285714285715</v>
      </c>
    </row>
    <row r="6" spans="1:7" x14ac:dyDescent="0.2">
      <c r="A6" s="21" t="s">
        <v>57</v>
      </c>
      <c r="B6" s="12">
        <v>14000</v>
      </c>
      <c r="C6" s="12">
        <v>19630</v>
      </c>
      <c r="D6" s="12">
        <v>12954</v>
      </c>
      <c r="E6" s="12">
        <v>12954</v>
      </c>
      <c r="F6" s="22">
        <f>E6/C6</f>
        <v>0.65990830361691288</v>
      </c>
      <c r="G6" s="22">
        <f>B6/B7</f>
        <v>0.16666666666666666</v>
      </c>
    </row>
    <row r="7" spans="1:7" x14ac:dyDescent="0.2">
      <c r="A7" s="14" t="s">
        <v>49</v>
      </c>
      <c r="B7" s="15">
        <f>SUM(B4:B6)</f>
        <v>84000</v>
      </c>
      <c r="C7" s="15">
        <f>SUM(C4:C6)</f>
        <v>231240.88</v>
      </c>
      <c r="D7" s="15">
        <f>SUM(D4:D6)</f>
        <v>80154</v>
      </c>
      <c r="E7" s="15">
        <f>SUM(E4:E6)</f>
        <v>80154</v>
      </c>
      <c r="F7" s="23">
        <f>E7/C7</f>
        <v>0.34662556205459866</v>
      </c>
      <c r="G7" s="23">
        <v>1</v>
      </c>
    </row>
    <row r="9" spans="1:7" x14ac:dyDescent="0.2">
      <c r="A9" s="24" t="s">
        <v>58</v>
      </c>
      <c r="B9" s="25" t="s">
        <v>59</v>
      </c>
      <c r="C9" s="25" t="s">
        <v>60</v>
      </c>
      <c r="D9" s="25" t="s">
        <v>61</v>
      </c>
      <c r="F9" s="24" t="s">
        <v>62</v>
      </c>
    </row>
    <row r="12" spans="1:7" x14ac:dyDescent="0.2">
      <c r="A12" t="s">
        <v>63</v>
      </c>
      <c r="B12" t="s">
        <v>64</v>
      </c>
    </row>
    <row r="13" spans="1:7" ht="18" customHeight="1" x14ac:dyDescent="0.2">
      <c r="A13" s="26"/>
      <c r="B13" t="s">
        <v>65</v>
      </c>
    </row>
    <row r="14" spans="1:7" x14ac:dyDescent="0.2">
      <c r="A14" s="26"/>
    </row>
  </sheetData>
  <mergeCells count="1">
    <mergeCell ref="A1:G1"/>
  </mergeCells>
  <pageMargins left="0.75" right="0.75" top="1" bottom="1" header="0.511811023622047" footer="0.511811023622047"/>
  <pageSetup paperSize="9" orientation="portrait" horizontalDpi="300" verticalDpi="30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28"/>
  <sheetViews>
    <sheetView zoomScaleNormal="100" workbookViewId="0">
      <pane ySplit="3" topLeftCell="A4" activePane="bottomLeft" state="frozen"/>
      <selection pane="bottomLeft" sqref="A1:F1"/>
    </sheetView>
  </sheetViews>
  <sheetFormatPr baseColWidth="10" defaultColWidth="8.83203125" defaultRowHeight="15" x14ac:dyDescent="0.2"/>
  <cols>
    <col min="1" max="1" width="40" customWidth="1"/>
    <col min="2" max="4" width="13" customWidth="1"/>
    <col min="5" max="5" width="14" customWidth="1"/>
    <col min="6" max="6" width="35" customWidth="1"/>
  </cols>
  <sheetData>
    <row r="1" spans="1:6" ht="21" customHeight="1" x14ac:dyDescent="0.2">
      <c r="A1" s="29" t="s">
        <v>66</v>
      </c>
      <c r="B1" s="29"/>
      <c r="C1" s="29"/>
      <c r="D1" s="29"/>
      <c r="E1" s="29"/>
      <c r="F1" s="29"/>
    </row>
    <row r="3" spans="1:6" ht="28.5" customHeight="1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67</v>
      </c>
      <c r="F3" s="1" t="s">
        <v>68</v>
      </c>
    </row>
    <row r="4" spans="1:6" x14ac:dyDescent="0.2">
      <c r="A4" s="2" t="s">
        <v>6</v>
      </c>
      <c r="B4" s="3">
        <v>50000</v>
      </c>
      <c r="C4" s="3">
        <v>7356.3</v>
      </c>
      <c r="D4" s="3">
        <v>7356.3</v>
      </c>
      <c r="E4" s="4">
        <f t="shared" ref="E4:E20" si="0">D4/40000</f>
        <v>0.1839075</v>
      </c>
      <c r="F4" s="2" t="s">
        <v>69</v>
      </c>
    </row>
    <row r="5" spans="1:6" x14ac:dyDescent="0.2">
      <c r="A5" s="2" t="s">
        <v>7</v>
      </c>
      <c r="B5" s="3">
        <v>25000</v>
      </c>
      <c r="C5" s="3">
        <v>7356.3</v>
      </c>
      <c r="D5" s="3">
        <v>7356.3</v>
      </c>
      <c r="E5" s="4">
        <f t="shared" si="0"/>
        <v>0.1839075</v>
      </c>
      <c r="F5" s="2" t="s">
        <v>69</v>
      </c>
    </row>
    <row r="6" spans="1:6" x14ac:dyDescent="0.2">
      <c r="A6" s="2" t="s">
        <v>8</v>
      </c>
      <c r="B6" s="3">
        <v>22800</v>
      </c>
      <c r="C6" s="3">
        <v>4932</v>
      </c>
      <c r="D6" s="3">
        <v>4932</v>
      </c>
      <c r="E6" s="4">
        <f t="shared" si="0"/>
        <v>0.12330000000000001</v>
      </c>
      <c r="F6" s="2"/>
    </row>
    <row r="7" spans="1:6" x14ac:dyDescent="0.2">
      <c r="A7" s="2" t="s">
        <v>9</v>
      </c>
      <c r="B7" s="3">
        <v>10000</v>
      </c>
      <c r="C7" s="3">
        <v>4150</v>
      </c>
      <c r="D7" s="3">
        <v>4150</v>
      </c>
      <c r="E7" s="4">
        <f t="shared" si="0"/>
        <v>0.10375</v>
      </c>
      <c r="F7" s="2"/>
    </row>
    <row r="8" spans="1:6" x14ac:dyDescent="0.2">
      <c r="A8" s="2" t="s">
        <v>10</v>
      </c>
      <c r="B8" s="3">
        <v>5000</v>
      </c>
      <c r="C8" s="3">
        <v>2700</v>
      </c>
      <c r="D8" s="3">
        <v>2700</v>
      </c>
      <c r="E8" s="4">
        <f t="shared" si="0"/>
        <v>6.7500000000000004E-2</v>
      </c>
      <c r="F8" s="2"/>
    </row>
    <row r="9" spans="1:6" x14ac:dyDescent="0.2">
      <c r="A9" s="2" t="s">
        <v>11</v>
      </c>
      <c r="B9" s="3">
        <v>5260</v>
      </c>
      <c r="C9" s="3">
        <v>2200.1999999999998</v>
      </c>
      <c r="D9" s="3">
        <v>2200.1999999999998</v>
      </c>
      <c r="E9" s="4">
        <f t="shared" si="0"/>
        <v>5.5004999999999998E-2</v>
      </c>
      <c r="F9" s="2"/>
    </row>
    <row r="10" spans="1:6" x14ac:dyDescent="0.2">
      <c r="A10" s="2" t="s">
        <v>12</v>
      </c>
      <c r="B10" s="3">
        <v>3500</v>
      </c>
      <c r="C10" s="3">
        <v>1750</v>
      </c>
      <c r="D10" s="3">
        <v>1750</v>
      </c>
      <c r="E10" s="4">
        <f t="shared" si="0"/>
        <v>4.3749999999999997E-2</v>
      </c>
      <c r="F10" s="2"/>
    </row>
    <row r="11" spans="1:6" x14ac:dyDescent="0.2">
      <c r="A11" s="2" t="s">
        <v>13</v>
      </c>
      <c r="B11" s="3">
        <v>3526.48</v>
      </c>
      <c r="C11" s="3">
        <v>1610</v>
      </c>
      <c r="D11" s="3">
        <v>1610</v>
      </c>
      <c r="E11" s="4">
        <f t="shared" si="0"/>
        <v>4.0250000000000001E-2</v>
      </c>
      <c r="F11" s="2"/>
    </row>
    <row r="12" spans="1:6" x14ac:dyDescent="0.2">
      <c r="A12" s="2" t="s">
        <v>14</v>
      </c>
      <c r="B12" s="3">
        <v>3100</v>
      </c>
      <c r="C12" s="3">
        <v>1280</v>
      </c>
      <c r="D12" s="3">
        <v>1280</v>
      </c>
      <c r="E12" s="4">
        <f t="shared" si="0"/>
        <v>3.2000000000000001E-2</v>
      </c>
      <c r="F12" s="2"/>
    </row>
    <row r="13" spans="1:6" x14ac:dyDescent="0.2">
      <c r="A13" s="2" t="s">
        <v>15</v>
      </c>
      <c r="B13" s="3">
        <v>1600</v>
      </c>
      <c r="C13" s="3">
        <v>1120</v>
      </c>
      <c r="D13" s="3">
        <v>1120</v>
      </c>
      <c r="E13" s="4">
        <f t="shared" si="0"/>
        <v>2.8000000000000001E-2</v>
      </c>
      <c r="F13" s="2"/>
    </row>
    <row r="14" spans="1:6" x14ac:dyDescent="0.2">
      <c r="A14" s="2" t="s">
        <v>16</v>
      </c>
      <c r="B14" s="3">
        <v>1758</v>
      </c>
      <c r="C14" s="3">
        <v>755.2</v>
      </c>
      <c r="D14" s="3">
        <v>755.2</v>
      </c>
      <c r="E14" s="4">
        <f t="shared" si="0"/>
        <v>1.8880000000000001E-2</v>
      </c>
      <c r="F14" s="2"/>
    </row>
    <row r="15" spans="1:6" x14ac:dyDescent="0.2">
      <c r="A15" s="2" t="s">
        <v>17</v>
      </c>
      <c r="B15" s="3">
        <v>2100</v>
      </c>
      <c r="C15" s="3">
        <v>700</v>
      </c>
      <c r="D15" s="3">
        <v>700</v>
      </c>
      <c r="E15" s="4">
        <f t="shared" si="0"/>
        <v>1.7500000000000002E-2</v>
      </c>
      <c r="F15" s="2"/>
    </row>
    <row r="16" spans="1:6" x14ac:dyDescent="0.2">
      <c r="A16" s="2" t="s">
        <v>18</v>
      </c>
      <c r="B16" s="3">
        <v>1000</v>
      </c>
      <c r="C16" s="3">
        <v>400</v>
      </c>
      <c r="D16" s="3">
        <v>400</v>
      </c>
      <c r="E16" s="4">
        <f t="shared" si="0"/>
        <v>0.01</v>
      </c>
      <c r="F16" s="2"/>
    </row>
    <row r="17" spans="1:6" x14ac:dyDescent="0.2">
      <c r="A17" s="2" t="s">
        <v>19</v>
      </c>
      <c r="B17" s="3">
        <v>900</v>
      </c>
      <c r="C17" s="3">
        <v>400</v>
      </c>
      <c r="D17" s="3">
        <v>400</v>
      </c>
      <c r="E17" s="4">
        <f t="shared" si="0"/>
        <v>0.01</v>
      </c>
      <c r="F17" s="2"/>
    </row>
    <row r="18" spans="1:6" x14ac:dyDescent="0.2">
      <c r="A18" s="2" t="s">
        <v>20</v>
      </c>
      <c r="B18" s="3">
        <v>13850</v>
      </c>
      <c r="C18" s="3">
        <v>250</v>
      </c>
      <c r="D18" s="3">
        <v>250</v>
      </c>
      <c r="E18" s="4">
        <f t="shared" si="0"/>
        <v>6.2500000000000003E-3</v>
      </c>
      <c r="F18" s="2"/>
    </row>
    <row r="19" spans="1:6" x14ac:dyDescent="0.2">
      <c r="A19" s="2" t="s">
        <v>21</v>
      </c>
      <c r="B19" s="3">
        <v>600</v>
      </c>
      <c r="C19" s="3">
        <v>240</v>
      </c>
      <c r="D19" s="3">
        <v>240</v>
      </c>
      <c r="E19" s="4">
        <f t="shared" si="0"/>
        <v>6.0000000000000001E-3</v>
      </c>
      <c r="F19" s="2"/>
    </row>
    <row r="20" spans="1:6" x14ac:dyDescent="0.2">
      <c r="A20" s="14" t="s">
        <v>49</v>
      </c>
      <c r="B20" s="15">
        <f>SUM(B4:B19)</f>
        <v>149994.47999999998</v>
      </c>
      <c r="C20" s="15">
        <f>SUM(C4:C19)</f>
        <v>37200</v>
      </c>
      <c r="D20" s="15">
        <f>SUM(D4:D19)</f>
        <v>37200</v>
      </c>
      <c r="E20" s="16">
        <f t="shared" si="0"/>
        <v>0.93</v>
      </c>
      <c r="F20" s="27"/>
    </row>
    <row r="22" spans="1:6" x14ac:dyDescent="0.2">
      <c r="A22" s="24" t="s">
        <v>70</v>
      </c>
      <c r="B22" s="28">
        <v>40000</v>
      </c>
    </row>
    <row r="23" spans="1:6" x14ac:dyDescent="0.2">
      <c r="A23" s="24" t="s">
        <v>71</v>
      </c>
      <c r="B23" s="24">
        <v>16</v>
      </c>
    </row>
    <row r="26" spans="1:6" x14ac:dyDescent="0.2">
      <c r="A26" s="31"/>
      <c r="B26" s="31"/>
      <c r="C26" s="31"/>
      <c r="D26" s="31"/>
      <c r="E26" s="31"/>
      <c r="F26" s="31"/>
    </row>
    <row r="27" spans="1:6" x14ac:dyDescent="0.2">
      <c r="A27" t="s">
        <v>72</v>
      </c>
    </row>
    <row r="28" spans="1:6" x14ac:dyDescent="0.2">
      <c r="A28" t="s">
        <v>73</v>
      </c>
    </row>
  </sheetData>
  <mergeCells count="2">
    <mergeCell ref="A1:F1"/>
    <mergeCell ref="A26:F26"/>
  </mergeCells>
  <pageMargins left="0.75" right="0.75" top="1" bottom="1" header="0.511811023622047" footer="0.511811023622047"/>
  <pageSetup paperSize="9" orientation="portrait" horizontalDpi="300" verticalDpi="30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F26"/>
  <sheetViews>
    <sheetView zoomScaleNormal="100" workbookViewId="0">
      <pane ySplit="3" topLeftCell="A4" activePane="bottomLeft" state="frozen"/>
      <selection pane="bottomLeft" sqref="A1:F1"/>
    </sheetView>
  </sheetViews>
  <sheetFormatPr baseColWidth="10" defaultColWidth="8.83203125" defaultRowHeight="15" x14ac:dyDescent="0.2"/>
  <cols>
    <col min="1" max="1" width="40" customWidth="1"/>
    <col min="2" max="4" width="13" customWidth="1"/>
    <col min="5" max="5" width="14" customWidth="1"/>
    <col min="6" max="6" width="35" customWidth="1"/>
  </cols>
  <sheetData>
    <row r="1" spans="1:6" ht="21" customHeight="1" x14ac:dyDescent="0.2">
      <c r="A1" s="29" t="s">
        <v>74</v>
      </c>
      <c r="B1" s="29"/>
      <c r="C1" s="29"/>
      <c r="D1" s="29"/>
      <c r="E1" s="29"/>
      <c r="F1" s="29"/>
    </row>
    <row r="3" spans="1:6" ht="28.5" customHeight="1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67</v>
      </c>
      <c r="F3" s="1" t="s">
        <v>68</v>
      </c>
    </row>
    <row r="4" spans="1:6" x14ac:dyDescent="0.2">
      <c r="A4" s="8" t="s">
        <v>24</v>
      </c>
      <c r="B4" s="9">
        <v>15000</v>
      </c>
      <c r="C4" s="9">
        <v>7550.79</v>
      </c>
      <c r="D4" s="9">
        <v>7550.79</v>
      </c>
      <c r="E4" s="10">
        <f t="shared" ref="E4:E19" si="0">D4/30000</f>
        <v>0.251693</v>
      </c>
      <c r="F4" s="8"/>
    </row>
    <row r="5" spans="1:6" x14ac:dyDescent="0.2">
      <c r="A5" s="8" t="s">
        <v>25</v>
      </c>
      <c r="B5" s="9">
        <v>10275</v>
      </c>
      <c r="C5" s="9">
        <v>4230</v>
      </c>
      <c r="D5" s="9">
        <v>4230</v>
      </c>
      <c r="E5" s="10">
        <f t="shared" si="0"/>
        <v>0.14099999999999999</v>
      </c>
      <c r="F5" s="8"/>
    </row>
    <row r="6" spans="1:6" x14ac:dyDescent="0.2">
      <c r="A6" s="8" t="s">
        <v>26</v>
      </c>
      <c r="B6" s="9">
        <v>10000</v>
      </c>
      <c r="C6" s="9">
        <v>2487.81</v>
      </c>
      <c r="D6" s="9">
        <v>2687.81</v>
      </c>
      <c r="E6" s="10">
        <f t="shared" si="0"/>
        <v>8.9593666666666669E-2</v>
      </c>
      <c r="F6" s="8" t="s">
        <v>75</v>
      </c>
    </row>
    <row r="7" spans="1:6" x14ac:dyDescent="0.2">
      <c r="A7" s="8" t="s">
        <v>27</v>
      </c>
      <c r="B7" s="9">
        <v>3000</v>
      </c>
      <c r="C7" s="9">
        <v>2450</v>
      </c>
      <c r="D7" s="9">
        <v>2650</v>
      </c>
      <c r="E7" s="10">
        <f t="shared" si="0"/>
        <v>8.8333333333333333E-2</v>
      </c>
      <c r="F7" s="8" t="s">
        <v>76</v>
      </c>
    </row>
    <row r="8" spans="1:6" x14ac:dyDescent="0.2">
      <c r="A8" s="8" t="s">
        <v>28</v>
      </c>
      <c r="B8" s="9">
        <v>3660</v>
      </c>
      <c r="C8" s="9">
        <v>2260</v>
      </c>
      <c r="D8" s="9">
        <v>2260</v>
      </c>
      <c r="E8" s="10">
        <f t="shared" si="0"/>
        <v>7.5333333333333335E-2</v>
      </c>
      <c r="F8" s="8"/>
    </row>
    <row r="9" spans="1:6" x14ac:dyDescent="0.2">
      <c r="A9" s="8" t="s">
        <v>29</v>
      </c>
      <c r="B9" s="9">
        <v>2700</v>
      </c>
      <c r="C9" s="9">
        <v>2000</v>
      </c>
      <c r="D9" s="9">
        <v>2000</v>
      </c>
      <c r="E9" s="10">
        <f t="shared" si="0"/>
        <v>6.6666666666666666E-2</v>
      </c>
      <c r="F9" s="8"/>
    </row>
    <row r="10" spans="1:6" x14ac:dyDescent="0.2">
      <c r="A10" s="8" t="s">
        <v>30</v>
      </c>
      <c r="B10" s="9">
        <v>2500</v>
      </c>
      <c r="C10" s="9">
        <v>1500</v>
      </c>
      <c r="D10" s="9">
        <v>1700</v>
      </c>
      <c r="E10" s="10">
        <f t="shared" si="0"/>
        <v>5.6666666666666664E-2</v>
      </c>
      <c r="F10" s="8" t="s">
        <v>76</v>
      </c>
    </row>
    <row r="11" spans="1:6" x14ac:dyDescent="0.2">
      <c r="A11" s="8" t="s">
        <v>31</v>
      </c>
      <c r="B11" s="9">
        <v>2560</v>
      </c>
      <c r="C11" s="9">
        <v>1360</v>
      </c>
      <c r="D11" s="9">
        <v>1560</v>
      </c>
      <c r="E11" s="10">
        <f t="shared" si="0"/>
        <v>5.1999999999999998E-2</v>
      </c>
      <c r="F11" s="8" t="s">
        <v>76</v>
      </c>
    </row>
    <row r="12" spans="1:6" x14ac:dyDescent="0.2">
      <c r="A12" s="8" t="s">
        <v>32</v>
      </c>
      <c r="B12" s="9">
        <v>3900.4</v>
      </c>
      <c r="C12" s="9">
        <v>2350.4</v>
      </c>
      <c r="D12" s="9">
        <v>1350.4</v>
      </c>
      <c r="E12" s="10">
        <f t="shared" si="0"/>
        <v>4.5013333333333336E-2</v>
      </c>
      <c r="F12" s="8" t="s">
        <v>77</v>
      </c>
    </row>
    <row r="13" spans="1:6" x14ac:dyDescent="0.2">
      <c r="A13" s="8" t="s">
        <v>33</v>
      </c>
      <c r="B13" s="9">
        <v>1320</v>
      </c>
      <c r="C13" s="9">
        <v>1210</v>
      </c>
      <c r="D13" s="9">
        <v>1210</v>
      </c>
      <c r="E13" s="10">
        <f t="shared" si="0"/>
        <v>4.0333333333333332E-2</v>
      </c>
      <c r="F13" s="8"/>
    </row>
    <row r="14" spans="1:6" x14ac:dyDescent="0.2">
      <c r="A14" s="8" t="s">
        <v>34</v>
      </c>
      <c r="B14" s="9">
        <v>1400</v>
      </c>
      <c r="C14" s="9">
        <v>1000</v>
      </c>
      <c r="D14" s="9">
        <v>1000</v>
      </c>
      <c r="E14" s="10">
        <f t="shared" si="0"/>
        <v>3.3333333333333333E-2</v>
      </c>
      <c r="F14" s="8"/>
    </row>
    <row r="15" spans="1:6" x14ac:dyDescent="0.2">
      <c r="A15" s="8" t="s">
        <v>35</v>
      </c>
      <c r="B15" s="9">
        <v>1500</v>
      </c>
      <c r="C15" s="9">
        <v>600</v>
      </c>
      <c r="D15" s="9">
        <v>800</v>
      </c>
      <c r="E15" s="10">
        <f t="shared" si="0"/>
        <v>2.6666666666666668E-2</v>
      </c>
      <c r="F15" s="8" t="s">
        <v>76</v>
      </c>
    </row>
    <row r="16" spans="1:6" x14ac:dyDescent="0.2">
      <c r="A16" s="8" t="s">
        <v>36</v>
      </c>
      <c r="B16" s="9">
        <v>1001</v>
      </c>
      <c r="C16" s="9">
        <v>526</v>
      </c>
      <c r="D16" s="9">
        <v>526</v>
      </c>
      <c r="E16" s="10">
        <f t="shared" si="0"/>
        <v>1.7533333333333335E-2</v>
      </c>
      <c r="F16" s="8"/>
    </row>
    <row r="17" spans="1:6" x14ac:dyDescent="0.2">
      <c r="A17" s="8" t="s">
        <v>37</v>
      </c>
      <c r="B17" s="9">
        <v>800</v>
      </c>
      <c r="C17" s="9">
        <v>475</v>
      </c>
      <c r="D17" s="9">
        <v>475</v>
      </c>
      <c r="E17" s="10">
        <f t="shared" si="0"/>
        <v>1.5833333333333335E-2</v>
      </c>
      <c r="F17" s="8"/>
    </row>
    <row r="18" spans="1:6" x14ac:dyDescent="0.2">
      <c r="A18" s="8" t="s">
        <v>38</v>
      </c>
      <c r="B18" s="9">
        <v>2000</v>
      </c>
      <c r="C18" s="9">
        <v>0</v>
      </c>
      <c r="D18" s="9">
        <v>0</v>
      </c>
      <c r="E18" s="10">
        <f t="shared" si="0"/>
        <v>0</v>
      </c>
      <c r="F18" s="8" t="s">
        <v>78</v>
      </c>
    </row>
    <row r="19" spans="1:6" x14ac:dyDescent="0.2">
      <c r="A19" s="14" t="s">
        <v>49</v>
      </c>
      <c r="B19" s="15">
        <f>SUM(B4:B18)</f>
        <v>61616.4</v>
      </c>
      <c r="C19" s="15">
        <f>SUM(C4:C18)</f>
        <v>30000</v>
      </c>
      <c r="D19" s="15">
        <f>SUM(D4:D18)</f>
        <v>30000</v>
      </c>
      <c r="E19" s="16">
        <f t="shared" si="0"/>
        <v>1</v>
      </c>
      <c r="F19" s="27"/>
    </row>
    <row r="21" spans="1:6" x14ac:dyDescent="0.2">
      <c r="A21" s="24" t="s">
        <v>70</v>
      </c>
      <c r="B21" s="28">
        <v>30000</v>
      </c>
    </row>
    <row r="22" spans="1:6" x14ac:dyDescent="0.2">
      <c r="A22" s="24" t="s">
        <v>71</v>
      </c>
      <c r="B22" s="24">
        <v>15</v>
      </c>
    </row>
    <row r="25" spans="1:6" x14ac:dyDescent="0.2">
      <c r="A25" t="s">
        <v>79</v>
      </c>
    </row>
    <row r="26" spans="1:6" x14ac:dyDescent="0.2">
      <c r="A26" t="s">
        <v>80</v>
      </c>
    </row>
  </sheetData>
  <mergeCells count="1">
    <mergeCell ref="A1:F1"/>
  </mergeCells>
  <pageMargins left="0.75" right="0.75" top="1" bottom="1" header="0.511811023622047" footer="0.511811023622047"/>
  <pageSetup paperSize="9" orientation="portrait" horizontalDpi="300" verticalDpi="30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18"/>
  <sheetViews>
    <sheetView zoomScaleNormal="100" workbookViewId="0">
      <pane ySplit="3" topLeftCell="A4" activePane="bottomLeft" state="frozen"/>
      <selection pane="bottomLeft" sqref="A1:F1"/>
    </sheetView>
  </sheetViews>
  <sheetFormatPr baseColWidth="10" defaultColWidth="8.83203125" defaultRowHeight="15" x14ac:dyDescent="0.2"/>
  <cols>
    <col min="1" max="1" width="40" customWidth="1"/>
    <col min="2" max="4" width="13" customWidth="1"/>
    <col min="5" max="5" width="14" customWidth="1"/>
    <col min="6" max="6" width="35" customWidth="1"/>
  </cols>
  <sheetData>
    <row r="1" spans="1:6" ht="21" customHeight="1" x14ac:dyDescent="0.2">
      <c r="A1" s="29" t="s">
        <v>81</v>
      </c>
      <c r="B1" s="29"/>
      <c r="C1" s="29"/>
      <c r="D1" s="29"/>
      <c r="E1" s="29"/>
      <c r="F1" s="29"/>
    </row>
    <row r="3" spans="1:6" ht="29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67</v>
      </c>
      <c r="F3" s="1" t="s">
        <v>68</v>
      </c>
    </row>
    <row r="4" spans="1:6" x14ac:dyDescent="0.2">
      <c r="A4" s="11" t="s">
        <v>41</v>
      </c>
      <c r="B4" s="12">
        <v>3500</v>
      </c>
      <c r="C4" s="12">
        <v>2900</v>
      </c>
      <c r="D4" s="12">
        <v>2900</v>
      </c>
      <c r="E4" s="13">
        <f t="shared" ref="E4:E11" si="0">D4/14000</f>
        <v>0.20714285714285716</v>
      </c>
      <c r="F4" s="11"/>
    </row>
    <row r="5" spans="1:6" x14ac:dyDescent="0.2">
      <c r="A5" s="11" t="s">
        <v>42</v>
      </c>
      <c r="B5" s="12">
        <v>4200</v>
      </c>
      <c r="C5" s="12">
        <v>2530</v>
      </c>
      <c r="D5" s="12">
        <v>2530</v>
      </c>
      <c r="E5" s="13">
        <f t="shared" si="0"/>
        <v>0.18071428571428572</v>
      </c>
      <c r="F5" s="11"/>
    </row>
    <row r="6" spans="1:6" x14ac:dyDescent="0.2">
      <c r="A6" s="11" t="s">
        <v>43</v>
      </c>
      <c r="B6" s="12">
        <v>2900</v>
      </c>
      <c r="C6" s="12">
        <v>2310</v>
      </c>
      <c r="D6" s="12">
        <v>2310</v>
      </c>
      <c r="E6" s="13">
        <f t="shared" si="0"/>
        <v>0.16500000000000001</v>
      </c>
      <c r="F6" s="11"/>
    </row>
    <row r="7" spans="1:6" x14ac:dyDescent="0.2">
      <c r="A7" s="11" t="s">
        <v>44</v>
      </c>
      <c r="B7" s="12">
        <v>5000</v>
      </c>
      <c r="C7" s="12">
        <v>2230</v>
      </c>
      <c r="D7" s="12">
        <v>2230</v>
      </c>
      <c r="E7" s="13">
        <f t="shared" si="0"/>
        <v>0.15928571428571428</v>
      </c>
      <c r="F7" s="11"/>
    </row>
    <row r="8" spans="1:6" x14ac:dyDescent="0.2">
      <c r="A8" s="11" t="s">
        <v>45</v>
      </c>
      <c r="B8" s="12">
        <v>2800</v>
      </c>
      <c r="C8" s="12">
        <v>2000</v>
      </c>
      <c r="D8" s="12">
        <v>2000</v>
      </c>
      <c r="E8" s="13">
        <f t="shared" si="0"/>
        <v>0.14285714285714285</v>
      </c>
      <c r="F8" s="11" t="s">
        <v>82</v>
      </c>
    </row>
    <row r="9" spans="1:6" x14ac:dyDescent="0.2">
      <c r="A9" s="11" t="s">
        <v>46</v>
      </c>
      <c r="B9" s="12">
        <v>630</v>
      </c>
      <c r="C9" s="12">
        <v>504</v>
      </c>
      <c r="D9" s="12">
        <v>504</v>
      </c>
      <c r="E9" s="13">
        <f t="shared" si="0"/>
        <v>3.5999999999999997E-2</v>
      </c>
      <c r="F9" s="11" t="s">
        <v>82</v>
      </c>
    </row>
    <row r="10" spans="1:6" x14ac:dyDescent="0.2">
      <c r="A10" s="11" t="s">
        <v>47</v>
      </c>
      <c r="B10" s="12">
        <v>600</v>
      </c>
      <c r="C10" s="12">
        <v>480</v>
      </c>
      <c r="D10" s="12">
        <v>480</v>
      </c>
      <c r="E10" s="13">
        <f t="shared" si="0"/>
        <v>3.4285714285714287E-2</v>
      </c>
      <c r="F10" s="11" t="s">
        <v>82</v>
      </c>
    </row>
    <row r="11" spans="1:6" x14ac:dyDescent="0.2">
      <c r="A11" s="14" t="s">
        <v>49</v>
      </c>
      <c r="B11" s="15">
        <f>SUM(B4:B10)</f>
        <v>19630</v>
      </c>
      <c r="C11" s="15">
        <f>SUM(C4:C10)</f>
        <v>12954</v>
      </c>
      <c r="D11" s="15">
        <f>SUM(D4:D10)</f>
        <v>12954</v>
      </c>
      <c r="E11" s="16">
        <f t="shared" si="0"/>
        <v>0.92528571428571427</v>
      </c>
      <c r="F11" s="27"/>
    </row>
    <row r="13" spans="1:6" x14ac:dyDescent="0.2">
      <c r="A13" s="24" t="s">
        <v>70</v>
      </c>
      <c r="B13" s="28">
        <v>14000</v>
      </c>
    </row>
    <row r="14" spans="1:6" x14ac:dyDescent="0.2">
      <c r="A14" s="24" t="s">
        <v>71</v>
      </c>
      <c r="B14" s="24">
        <v>7</v>
      </c>
    </row>
    <row r="17" spans="1:1" x14ac:dyDescent="0.2">
      <c r="A17" t="s">
        <v>83</v>
      </c>
    </row>
    <row r="18" spans="1:1" x14ac:dyDescent="0.2">
      <c r="A18" t="s">
        <v>84</v>
      </c>
    </row>
  </sheetData>
  <mergeCells count="1">
    <mergeCell ref="A1:F1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Kokonaiskuva 2026</vt:lpstr>
      <vt:lpstr>Kategoriavertailu</vt:lpstr>
      <vt:lpstr>Liikunta-avustukset 2026</vt:lpstr>
      <vt:lpstr>Kansalaistoiminta 2026</vt:lpstr>
      <vt:lpstr>Nuorisoavustukset 2026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RR</dc:creator>
  <cp:keywords/>
  <dc:description/>
  <cp:lastModifiedBy>Riitta Raesmaa</cp:lastModifiedBy>
  <cp:revision>0</cp:revision>
  <dcterms:created xsi:type="dcterms:W3CDTF">2026-03-03T16:26:30Z</dcterms:created>
  <dcterms:modified xsi:type="dcterms:W3CDTF">2026-03-03T17:41:10Z</dcterms:modified>
  <cp:category/>
  <dc:language>en-US</dc:language>
</cp:coreProperties>
</file>